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SO 101" sheetId="1" r:id="rId1"/>
  </sheets>
  <definedNames/>
  <calcPr/>
  <webPublishing/>
</workbook>
</file>

<file path=xl/sharedStrings.xml><?xml version="1.0" encoding="utf-8"?>
<sst xmlns="http://schemas.openxmlformats.org/spreadsheetml/2006/main" count="475" uniqueCount="204">
  <si>
    <t>ASPE10</t>
  </si>
  <si>
    <t>S</t>
  </si>
  <si>
    <t>Firma: Atelier PROMIKA s.r.o.</t>
  </si>
  <si>
    <t>Soupis prací objektu</t>
  </si>
  <si>
    <t xml:space="preserve">Stavba: </t>
  </si>
  <si>
    <t>2229_1</t>
  </si>
  <si>
    <t>II/101 Kladno, Vrapická – havárie odvodnění _ Komunikace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</si>
  <si>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</si>
  <si>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</si>
  <si>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</si>
  <si>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</si>
  <si>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</si>
  <si>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</si>
  <si>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</si>
  <si>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</si>
  <si>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</si>
  <si>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</si>
  <si>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</si>
  <si>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</si>
  <si>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</si>
  <si>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</si>
  <si>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</si>
  <si>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</si>
  <si>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</si>
  <si>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</si>
  <si>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</si>
  <si>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</si>
  <si>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</si>
  <si>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</si>
  <si>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</si>
  <si>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</si>
  <si>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</si>
  <si>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</si>
  <si>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</si>
  <si>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</si>
  <si>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</si>
  <si>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</si>
  <si>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</si>
  <si>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</si>
  <si>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</si>
  <si>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</si>
  <si>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podkladní nestmelené vrstvy</t>
  </si>
  <si>
    <t>VV</t>
  </si>
  <si>
    <t>dle pol. 122736: 167,7*1,8=301,860 [A] 
dle pol. 12932: 9,0*0,5*1,8=8,100 [B] 
Celkem: A+B=309,960 [C]</t>
  </si>
  <si>
    <t>b</t>
  </si>
  <si>
    <t>beton, příp. železobeton</t>
  </si>
  <si>
    <t>dle pol. 966116: 4,0*2,4=9,600 [A]</t>
  </si>
  <si>
    <t>c</t>
  </si>
  <si>
    <t>živice, podkladní stmelené vrstvy</t>
  </si>
  <si>
    <t>dle pol. 113336: 3,769*2,3=8,669 [A]</t>
  </si>
  <si>
    <t>014212</t>
  </si>
  <si>
    <t/>
  </si>
  <si>
    <t>POPLATKY ZA ZEMNÍK - ORNICE</t>
  </si>
  <si>
    <t>pořízení ornice / zeminy schopné zúrodnění dle dispozic zhotovitele</t>
  </si>
  <si>
    <t>dle pol. 18222: 424,7*0,15*1,8=114,669 [A]</t>
  </si>
  <si>
    <t>02710</t>
  </si>
  <si>
    <t>POMOC PRÁCE ZŘÍZ NEBO ZAJIŠŤ OBJÍŽĎKY A PŘÍSTUP CESTY</t>
  </si>
  <si>
    <t>KPL</t>
  </si>
  <si>
    <t>Dopravně inženýrská opatření 
pol. zahrnuje 
- vypracování podrobného návrhu DIO, projednání s DO, zajištění DIR 
- osazení DZ vč. příslušenství dle TP66 (schema B/3),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</si>
  <si>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02730</t>
  </si>
  <si>
    <t>POMOC PRÁCE ZŘÍZ NEBO ZAJIŠŤ OCHRANU INŽENÝRSKÝCH SÍTÍ</t>
  </si>
  <si>
    <t>Provedení části "SO 01 Havárie odvodnění" dle přiložené dokumentace a soupisu prací 
Ocenění dle přílohy "SO 01_příloha_SP.xlsx" 
celková cena k doplnění do rozpočtu označena zeleně - pole z listu "Rekapitulace stavby" celkem cena bez DPH 
POZN.: Množství 0,5 KPL = investice poloviny dílčího SO, dle dohody investorů.</t>
  </si>
  <si>
    <t>7</t>
  </si>
  <si>
    <t>Vytýčení inženýrských sítí jejich správci</t>
  </si>
  <si>
    <t>8</t>
  </si>
  <si>
    <t>029113</t>
  </si>
  <si>
    <t>OSTATNÍ POŽADAVKY - GEODETICKÉ ZAMĚŘENÍ - CELKY</t>
  </si>
  <si>
    <t>KUS</t>
  </si>
  <si>
    <t>zaměření skutečného provedení stavby</t>
  </si>
  <si>
    <t>02920</t>
  </si>
  <si>
    <t>OSTATNÍ POŽADAVKY - OCHRANA ŽIVOTNÍHO PROSTŘEDÍ</t>
  </si>
  <si>
    <t>Čištění komunikací a prostor dotčených výstavbou</t>
  </si>
  <si>
    <t>02940</t>
  </si>
  <si>
    <t>OSTATNÍ POŽADAVKY - VYPRACOVÁNÍ DOKUMENTACE</t>
  </si>
  <si>
    <t>Pasportizace přilehlých objektů před a po realizaci stavby vč. vyhodnocení</t>
  </si>
  <si>
    <t>11</t>
  </si>
  <si>
    <t>02943</t>
  </si>
  <si>
    <t>OSTATNÍ POŽADAVKY - VYPRACOVÁNÍ RDS</t>
  </si>
  <si>
    <t>12</t>
  </si>
  <si>
    <t>02944</t>
  </si>
  <si>
    <t>OSTAT POŽADAVKY - DOKUMENTACE SKUTEČ PROVEDENÍ V DIGIT FORMĚ</t>
  </si>
  <si>
    <t>vč. příp. tištěné formy, dle požadavku objednatele / dle SOD</t>
  </si>
  <si>
    <t>13</t>
  </si>
  <si>
    <t>02946</t>
  </si>
  <si>
    <t>OSTAT POŽADAVKY - FOTODOKUMENTACE</t>
  </si>
  <si>
    <t>Zdokumentování průběhu a výsledku stavby</t>
  </si>
  <si>
    <t>14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</si>
  <si>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</si>
  <si>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</si>
  <si>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</si>
  <si>
    <t>Zemní práce</t>
  </si>
  <si>
    <t>15</t>
  </si>
  <si>
    <t>11120</t>
  </si>
  <si>
    <t>ODSTRANĚNÍ KŘOVIN</t>
  </si>
  <si>
    <t>M2</t>
  </si>
  <si>
    <t>vč. likvidace dřevní hmoty dle dispozic zhotovitele</t>
  </si>
  <si>
    <t>odstranění křovin 
29,2+5,9=35,100 [A]</t>
  </si>
  <si>
    <t>16</t>
  </si>
  <si>
    <t>113336</t>
  </si>
  <si>
    <t>ODSTRAN PODKL ZPEVNĚNÝCH PLOCH S ASFALT POJIVEM, ODVOZ DO 12KM</t>
  </si>
  <si>
    <t>M3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</si>
  <si>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</si>
  <si>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odstranění podkladních vrstev vozovky v tl. cca 180 mm  
(0,125*167,5)*0,18=3,769 [A]</t>
  </si>
  <si>
    <t>17</t>
  </si>
  <si>
    <t>11372</t>
  </si>
  <si>
    <t>FRÉZOVÁNÍ ZPEVNĚNÝCH PLOCH ASFALTOVÝCH</t>
  </si>
  <si>
    <t>vč. odvozu a uskladnění dle dispozic zhotovitele 
POZN.: Povinný odkup frézované zhotovitelem! 
Materiál není odpadem!</t>
  </si>
  <si>
    <t>odstranění asfalt. vrstev vozovky frézováním v tl.40 mm  
(0,5*167,5+0,25*167,5)*0,04=5,025 [A]</t>
  </si>
  <si>
    <t>18</t>
  </si>
  <si>
    <t>113764</t>
  </si>
  <si>
    <t>FRÉZOVÁNÍ DRÁŽKY PRŮŘEZU DO 400MM2 V ASFALTOVÉ VOZOVCE</t>
  </si>
  <si>
    <t>M</t>
  </si>
  <si>
    <t>příprava drážky pro zálivku, vč. vyčištění drážky a likvidace odpadu (rozměry min. 12/25 mm)</t>
  </si>
  <si>
    <t>19</t>
  </si>
  <si>
    <t>122736</t>
  </si>
  <si>
    <t>ODKOPÁVKY A PROKOPÁVKY OBECNÉ TŘ. I, ODVOZ DO 12KM</t>
  </si>
  <si>
    <t>vč. odvozu na recyklační středisko / trvalou skládku dle dispozic zhotovitele, vzdálenost uvedena orientačně</t>
  </si>
  <si>
    <t>výkop - komunikace 
(99+20+10)*1,3=167,700 [A]</t>
  </si>
  <si>
    <t>20</t>
  </si>
  <si>
    <t>125736</t>
  </si>
  <si>
    <t>VYKOPÁVKY ZE ZEMNÍKŮ A SKLÁDEK TŘ. I, ODVOZ DO 12KM</t>
  </si>
  <si>
    <t>vč. dopravy ornice / zeminy schopné zúrodnění dle dispozic zhotovitele, vzdálenost uvedena orientačně</t>
  </si>
  <si>
    <t>dle pol. 18222: 424,7*0,15=63,705 [A]</t>
  </si>
  <si>
    <t>21</t>
  </si>
  <si>
    <t>12932</t>
  </si>
  <si>
    <t>ČIŠTĚNÍ PŘÍKOPŮ OD NÁNOSU DO 0,5M3/M</t>
  </si>
  <si>
    <t>vč. odvozu a uložení na recyklační středisko / trvalou skládku dle dispozic zhotovitele, vzdálenost uvedena orientačně</t>
  </si>
  <si>
    <t>pročištění a reprofilace příkopu 
9,0=9,000 [A]</t>
  </si>
  <si>
    <t>22</t>
  </si>
  <si>
    <t>17120</t>
  </si>
  <si>
    <t>ULOŽENÍ SYPANINY DO NÁSYPŮ A NA SKLÁDKY BEZ ZHUTNĚNÍ</t>
  </si>
  <si>
    <t>dle pol. 122736: 167,7=167,700 [A]</t>
  </si>
  <si>
    <t>23</t>
  </si>
  <si>
    <t>18130</t>
  </si>
  <si>
    <t>ÚPRAVA PLÁNĚ BEZ ZHUTNĚNÍ</t>
  </si>
  <si>
    <t>Urovnání plochy pro ohumusování – příprava podkladu</t>
  </si>
  <si>
    <t>24</t>
  </si>
  <si>
    <t>18222</t>
  </si>
  <si>
    <t>ROZPROSTŘENÍ ORNICE VE SVAHU V TL DO 0,15M</t>
  </si>
  <si>
    <t>ohumusování tl. 150 mm 
294,2+3+58,9+6,8+27,9+6,3+3,8+23,8=424,700 [A]</t>
  </si>
  <si>
    <t>25</t>
  </si>
  <si>
    <t>18241</t>
  </si>
  <si>
    <t>ZALOŽENÍ TRÁVNÍKU RUČNÍM VÝSEVEM</t>
  </si>
  <si>
    <t>dle pol. 18222: 424,7=424,700 [A]</t>
  </si>
  <si>
    <t>Základy</t>
  </si>
  <si>
    <t>26</t>
  </si>
  <si>
    <t>21152</t>
  </si>
  <si>
    <t>SANAČNÍ ŽEBRA Z KAMENIVA DRCENÉHO</t>
  </si>
  <si>
    <t>retenční / vsakovací rýha</t>
  </si>
  <si>
    <t>štěrk fr. 16/32, tl. 0,5 m 
(47,9+10+4,5)*0,5=31,200 [A]</t>
  </si>
  <si>
    <t>27</t>
  </si>
  <si>
    <t>561441</t>
  </si>
  <si>
    <t>KAMENIVO ZPEVNĚNÉ CEMENTEM TŘ. I TL. DO 200MM</t>
  </si>
  <si>
    <t>Vrstva ze směsi stmelené cementem SC 0/32 8/10, tl. min. 180 mm  
167,0*0,125=20,875 [A]</t>
  </si>
  <si>
    <t>28</t>
  </si>
  <si>
    <t>56932</t>
  </si>
  <si>
    <t>ZPEVNĚNÍ KRAJNIC ZE ŠTĚRKODRTI TL. DO 100MM</t>
  </si>
  <si>
    <t>štěrkodrť fr. 0/32 - nezpevněná krajnice, tl. 100 mm 
51,3=51,300 [A]</t>
  </si>
  <si>
    <t>29</t>
  </si>
  <si>
    <t>575A53</t>
  </si>
  <si>
    <t>LITÝ ASFALT MA I (SILNICE, DÁLNICE) 11 TL. 40MM</t>
  </si>
  <si>
    <t>Litý asfalt MA 11 II tl. 40mm 
167,0*0,5+167,0*0,25=125,250 [A]</t>
  </si>
  <si>
    <t>Potrubí</t>
  </si>
  <si>
    <t>30</t>
  </si>
  <si>
    <t>89921</t>
  </si>
  <si>
    <t>VÝŠKOVÁ ÚPRAVA POKLOPŮ</t>
  </si>
  <si>
    <t>výšková rektifikace kanalizačních šachet</t>
  </si>
  <si>
    <t>31</t>
  </si>
  <si>
    <t>89923</t>
  </si>
  <si>
    <t>VÝŠKOVÁ ÚPRAVA KRYCÍCH HRNCŮ</t>
  </si>
  <si>
    <t>výšková rektifikace povrch. znaků IS</t>
  </si>
  <si>
    <t>Ostatní konstrukce a práce</t>
  </si>
  <si>
    <t>32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</si>
  <si>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</si>
  <si>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</si>
  <si>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</si>
  <si>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obnova VDZ - vodorovné dopravní značení barvou 
167*0,125=20,875 [A]</t>
  </si>
  <si>
    <t>33</t>
  </si>
  <si>
    <t>915221</t>
  </si>
  <si>
    <t>VODOR DOPRAV ZNAČ PLASTEM STRUKTURÁLNÍ NEHLUČNÉ - DOD A POKLÁDKA</t>
  </si>
  <si>
    <t>2. fáze VDZ (vč. vyznačení operativního místa pro realizaci VDZ za provozu, dle TP66), vč. zametení (malá výměra)</t>
  </si>
  <si>
    <t>obnova VDZ - vodorovné dopravní značení plastem 
167*0,125=20,875 [A]</t>
  </si>
  <si>
    <t>34</t>
  </si>
  <si>
    <t>917224</t>
  </si>
  <si>
    <t>SILNIČNÍ A CHODNÍKOVÉ OBRUBY Z BETONOVÝCH OBRUBNÍKŮ ŠÍŘ 150MM</t>
  </si>
  <si>
    <t>vč. vyspárování</t>
  </si>
  <si>
    <t>nový silniční obrubník 150x150 mm do bet. lože s opěrou  
172,3=172,300 [A]</t>
  </si>
  <si>
    <t>35</t>
  </si>
  <si>
    <t>919111</t>
  </si>
  <si>
    <t>ŘEZÁNÍ ASFALTOVÉHO KRYTU VOZOVEK TL DO 50MM</t>
  </si>
  <si>
    <t>řezání asfaltového krytu v tl. do 50 mm 
172,3*2=344,600 [A]</t>
  </si>
  <si>
    <t>36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</si>
  <si>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</si>
  <si>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</si>
  <si>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</si>
  <si>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37</t>
  </si>
  <si>
    <t>935812</t>
  </si>
  <si>
    <t>ŽLABY A RIGOLY DLÁŽDĚNÉ Z KOSTEK DROBNÝCH DO BETONU TL 100MM</t>
  </si>
  <si>
    <t>odlaždění prostoru vtoku žulovou kostkou do bet. lože 
6,9+7,2=14,100 [A]</t>
  </si>
  <si>
    <t>38</t>
  </si>
  <si>
    <t>966116</t>
  </si>
  <si>
    <t>BOURÁNÍ KONSTRUKCÍ Z BETON DÍLCŮ S ODVOZEM DO 12KM</t>
  </si>
  <si>
    <t>vč. odvozu a uložení na recyklační středisko / trvalou skládku dle dispozic zhotovitele, vzdálenost uvedena orientačně 
výměry odhadem</t>
  </si>
  <si>
    <t>odtranění stávajících uličních vpustí 
5*0,6=3,000 [A] 
odstranění stávajícího vtokového objektu 
1*1,0=1,000 [B] 
Celkem: A+B=4,000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</si>
</sst>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top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0+O8+O51+O85+O89+O99+O106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8">
        <f>0+I8+I51+I85+I89+I99+I106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0+I9+I12+I15+I18+I21+I24+I27+I30+I33+I36+I39+I42+I45+I48</f>
      </c>
      <c>
        <f>0+O9+O12+O15+O18+O21+O24+O27+O30+O33+O36+O39+O42+O45+O48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309.96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40</v>
      </c>
      <c r="E10" s="30" t="s">
        <v>41</v>
      </c>
    </row>
    <row r="11" spans="1:5" ht="38.25">
      <c r="A11" s="33" t="s">
        <v>42</v>
      </c>
      <c r="E11" s="32" t="s">
        <v>43</v>
      </c>
    </row>
    <row r="12" spans="1:16" ht="12.75">
      <c r="A12" s="19" t="s">
        <v>35</v>
      </c>
      <c s="23" t="s">
        <v>13</v>
      </c>
      <c s="23" t="s">
        <v>36</v>
      </c>
      <c s="19" t="s">
        <v>44</v>
      </c>
      <c s="24" t="s">
        <v>38</v>
      </c>
      <c s="25" t="s">
        <v>39</v>
      </c>
      <c s="26">
        <v>9.6</v>
      </c>
      <c s="27">
        <v>0</v>
      </c>
      <c s="28">
        <f>ROUND(ROUND(H12,2)*ROUND(G12,3),2)</f>
      </c>
      <c r="O12">
        <f>(I12*21)/100</f>
      </c>
      <c t="s">
        <v>13</v>
      </c>
    </row>
    <row r="13" spans="1:5" ht="12.75">
      <c r="A13" s="29" t="s">
        <v>40</v>
      </c>
      <c r="E13" s="30" t="s">
        <v>45</v>
      </c>
    </row>
    <row r="14" spans="1:5" ht="12.75">
      <c r="A14" s="33" t="s">
        <v>42</v>
      </c>
      <c r="E14" s="32" t="s">
        <v>46</v>
      </c>
    </row>
    <row r="15" spans="1:16" ht="12.75">
      <c r="A15" s="19" t="s">
        <v>35</v>
      </c>
      <c s="23" t="s">
        <v>12</v>
      </c>
      <c s="23" t="s">
        <v>36</v>
      </c>
      <c s="19" t="s">
        <v>47</v>
      </c>
      <c s="24" t="s">
        <v>38</v>
      </c>
      <c s="25" t="s">
        <v>39</v>
      </c>
      <c s="26">
        <v>8.669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40</v>
      </c>
      <c r="E16" s="30" t="s">
        <v>48</v>
      </c>
    </row>
    <row r="17" spans="1:5" ht="12.75">
      <c r="A17" s="33" t="s">
        <v>42</v>
      </c>
      <c r="E17" s="32" t="s">
        <v>49</v>
      </c>
    </row>
    <row r="18" spans="1:16" ht="12.75">
      <c r="A18" s="19" t="s">
        <v>35</v>
      </c>
      <c s="23" t="s">
        <v>23</v>
      </c>
      <c s="23" t="s">
        <v>50</v>
      </c>
      <c s="19" t="s">
        <v>51</v>
      </c>
      <c s="24" t="s">
        <v>52</v>
      </c>
      <c s="25" t="s">
        <v>39</v>
      </c>
      <c s="26">
        <v>114.669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40</v>
      </c>
      <c r="E19" s="30" t="s">
        <v>53</v>
      </c>
    </row>
    <row r="20" spans="1:5" ht="12.75">
      <c r="A20" s="33" t="s">
        <v>42</v>
      </c>
      <c r="E20" s="32" t="s">
        <v>54</v>
      </c>
    </row>
    <row r="21" spans="1:16" ht="12.75">
      <c r="A21" s="19" t="s">
        <v>35</v>
      </c>
      <c s="23" t="s">
        <v>25</v>
      </c>
      <c s="23" t="s">
        <v>55</v>
      </c>
      <c s="19" t="s">
        <v>51</v>
      </c>
      <c s="24" t="s">
        <v>56</v>
      </c>
      <c s="25" t="s">
        <v>57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02">
      <c r="A22" s="29" t="s">
        <v>40</v>
      </c>
      <c r="E22" s="30" t="s">
        <v>58</v>
      </c>
    </row>
    <row r="23" spans="1:5" ht="12.75">
      <c r="A23" s="33" t="s">
        <v>42</v>
      </c>
      <c r="E23" s="32" t="s">
        <v>51</v>
      </c>
    </row>
    <row r="24" spans="1:16" ht="12.75">
      <c r="A24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57</v>
      </c>
      <c s="26">
        <v>0.5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76.5">
      <c r="A25" s="29" t="s">
        <v>40</v>
      </c>
      <c r="E25" s="30" t="s">
        <v>61</v>
      </c>
    </row>
    <row r="26" spans="1:5" ht="12.75">
      <c r="A26" s="33" t="s">
        <v>42</v>
      </c>
      <c r="E26" s="32" t="s">
        <v>51</v>
      </c>
    </row>
    <row r="27" spans="1:16" ht="12.75">
      <c r="A27" s="19" t="s">
        <v>35</v>
      </c>
      <c s="23" t="s">
        <v>62</v>
      </c>
      <c s="23" t="s">
        <v>59</v>
      </c>
      <c s="19" t="s">
        <v>44</v>
      </c>
      <c s="24" t="s">
        <v>60</v>
      </c>
      <c s="25" t="s">
        <v>57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40</v>
      </c>
      <c r="E28" s="30" t="s">
        <v>63</v>
      </c>
    </row>
    <row r="29" spans="1:5" ht="12.75">
      <c r="A29" s="33" t="s">
        <v>42</v>
      </c>
      <c r="E29" s="32" t="s">
        <v>51</v>
      </c>
    </row>
    <row r="30" spans="1:16" ht="12.75">
      <c r="A30" s="19" t="s">
        <v>35</v>
      </c>
      <c s="23" t="s">
        <v>64</v>
      </c>
      <c s="23" t="s">
        <v>65</v>
      </c>
      <c s="19" t="s">
        <v>51</v>
      </c>
      <c s="24" t="s">
        <v>66</v>
      </c>
      <c s="25" t="s">
        <v>67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40</v>
      </c>
      <c r="E31" s="30" t="s">
        <v>68</v>
      </c>
    </row>
    <row r="32" spans="1:5" ht="12.75">
      <c r="A32" s="33" t="s">
        <v>42</v>
      </c>
      <c r="E32" s="32" t="s">
        <v>51</v>
      </c>
    </row>
    <row r="33" spans="1:16" ht="12.75">
      <c r="A33" s="19" t="s">
        <v>35</v>
      </c>
      <c s="23" t="s">
        <v>30</v>
      </c>
      <c s="23" t="s">
        <v>69</v>
      </c>
      <c s="19" t="s">
        <v>51</v>
      </c>
      <c s="24" t="s">
        <v>70</v>
      </c>
      <c s="25" t="s">
        <v>57</v>
      </c>
      <c s="26">
        <v>1</v>
      </c>
      <c s="27">
        <v>0</v>
      </c>
      <c s="28">
        <f>ROUND(ROUND(H33,2)*ROUND(G33,3),2)</f>
      </c>
      <c r="O33">
        <f>(I33*21)/100</f>
      </c>
      <c t="s">
        <v>13</v>
      </c>
    </row>
    <row r="34" spans="1:5" ht="12.75">
      <c r="A34" s="29" t="s">
        <v>40</v>
      </c>
      <c r="E34" s="30" t="s">
        <v>71</v>
      </c>
    </row>
    <row r="35" spans="1:5" ht="12.75">
      <c r="A35" s="33" t="s">
        <v>42</v>
      </c>
      <c r="E35" s="32" t="s">
        <v>51</v>
      </c>
    </row>
    <row r="36" spans="1:16" ht="12.75">
      <c r="A36" s="19" t="s">
        <v>35</v>
      </c>
      <c s="23" t="s">
        <v>32</v>
      </c>
      <c s="23" t="s">
        <v>72</v>
      </c>
      <c s="19" t="s">
        <v>51</v>
      </c>
      <c s="24" t="s">
        <v>73</v>
      </c>
      <c s="25" t="s">
        <v>57</v>
      </c>
      <c s="26">
        <v>1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40</v>
      </c>
      <c r="E37" s="30" t="s">
        <v>74</v>
      </c>
    </row>
    <row r="38" spans="1:5" ht="12.75">
      <c r="A38" s="33" t="s">
        <v>42</v>
      </c>
      <c r="E38" s="32" t="s">
        <v>51</v>
      </c>
    </row>
    <row r="39" spans="1:16" ht="12.75">
      <c r="A39" s="19" t="s">
        <v>35</v>
      </c>
      <c s="23" t="s">
        <v>75</v>
      </c>
      <c s="23" t="s">
        <v>76</v>
      </c>
      <c s="19" t="s">
        <v>51</v>
      </c>
      <c s="24" t="s">
        <v>77</v>
      </c>
      <c s="25" t="s">
        <v>57</v>
      </c>
      <c s="26">
        <v>1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40</v>
      </c>
      <c r="E40" s="30" t="s">
        <v>51</v>
      </c>
    </row>
    <row r="41" spans="1:5" ht="12.75">
      <c r="A41" s="33" t="s">
        <v>42</v>
      </c>
      <c r="E41" s="32" t="s">
        <v>51</v>
      </c>
    </row>
    <row r="42" spans="1:16" ht="12.75">
      <c r="A42" s="19" t="s">
        <v>35</v>
      </c>
      <c s="23" t="s">
        <v>78</v>
      </c>
      <c s="23" t="s">
        <v>79</v>
      </c>
      <c s="19" t="s">
        <v>51</v>
      </c>
      <c s="24" t="s">
        <v>80</v>
      </c>
      <c s="25" t="s">
        <v>57</v>
      </c>
      <c s="26">
        <v>1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40</v>
      </c>
      <c r="E43" s="30" t="s">
        <v>81</v>
      </c>
    </row>
    <row r="44" spans="1:5" ht="12.75">
      <c r="A44" s="33" t="s">
        <v>42</v>
      </c>
      <c r="E44" s="32" t="s">
        <v>51</v>
      </c>
    </row>
    <row r="45" spans="1:16" ht="12.75">
      <c r="A45" s="19" t="s">
        <v>35</v>
      </c>
      <c s="23" t="s">
        <v>82</v>
      </c>
      <c s="23" t="s">
        <v>83</v>
      </c>
      <c s="19" t="s">
        <v>51</v>
      </c>
      <c s="24" t="s">
        <v>84</v>
      </c>
      <c s="25" t="s">
        <v>57</v>
      </c>
      <c s="26">
        <v>1</v>
      </c>
      <c s="27">
        <v>0</v>
      </c>
      <c s="28">
        <f>ROUND(ROUND(H45,2)*ROUND(G45,3),2)</f>
      </c>
      <c r="O45">
        <f>(I45*21)/100</f>
      </c>
      <c t="s">
        <v>13</v>
      </c>
    </row>
    <row r="46" spans="1:5" ht="12.75">
      <c r="A46" s="29" t="s">
        <v>40</v>
      </c>
      <c r="E46" s="30" t="s">
        <v>85</v>
      </c>
    </row>
    <row r="47" spans="1:5" ht="12.75">
      <c r="A47" s="33" t="s">
        <v>42</v>
      </c>
      <c r="E47" s="32" t="s">
        <v>51</v>
      </c>
    </row>
    <row r="48" spans="1:16" ht="12.75">
      <c r="A48" s="19" t="s">
        <v>35</v>
      </c>
      <c s="23" t="s">
        <v>86</v>
      </c>
      <c s="23" t="s">
        <v>87</v>
      </c>
      <c s="19" t="s">
        <v>51</v>
      </c>
      <c s="24" t="s">
        <v>88</v>
      </c>
      <c s="25" t="s">
        <v>57</v>
      </c>
      <c s="26">
        <v>1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38.25">
      <c r="A49" s="29" t="s">
        <v>40</v>
      </c>
      <c r="E49" s="30" t="s">
        <v>89</v>
      </c>
    </row>
    <row r="50" spans="1:5" ht="12.75">
      <c r="A50" s="31" t="s">
        <v>42</v>
      </c>
      <c r="E50" s="32" t="s">
        <v>51</v>
      </c>
    </row>
    <row r="51" spans="1:18" ht="12.75" customHeight="1">
      <c r="A51" s="5" t="s">
        <v>33</v>
      </c>
      <c s="5"/>
      <c s="36" t="s">
        <v>19</v>
      </c>
      <c s="5"/>
      <c s="21" t="s">
        <v>90</v>
      </c>
      <c s="5"/>
      <c s="5"/>
      <c s="5"/>
      <c s="37">
        <f>0+Q51</f>
      </c>
      <c r="O51">
        <f>0+R51</f>
      </c>
      <c r="Q51">
        <f>0+I52+I55+I58+I61+I64+I67+I70+I73+I76+I79+I82</f>
      </c>
      <c>
        <f>0+O52+O55+O58+O61+O64+O67+O70+O73+O76+O79+O82</f>
      </c>
    </row>
    <row r="52" spans="1:16" ht="12.75">
      <c r="A52" s="19" t="s">
        <v>35</v>
      </c>
      <c s="23" t="s">
        <v>91</v>
      </c>
      <c s="23" t="s">
        <v>92</v>
      </c>
      <c s="19" t="s">
        <v>51</v>
      </c>
      <c s="24" t="s">
        <v>93</v>
      </c>
      <c s="25" t="s">
        <v>94</v>
      </c>
      <c s="26">
        <v>35.1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40</v>
      </c>
      <c r="E53" s="30" t="s">
        <v>95</v>
      </c>
    </row>
    <row r="54" spans="1:5" ht="25.5">
      <c r="A54" s="33" t="s">
        <v>42</v>
      </c>
      <c r="E54" s="32" t="s">
        <v>96</v>
      </c>
    </row>
    <row r="55" spans="1:16" ht="25.5">
      <c r="A55" s="19" t="s">
        <v>35</v>
      </c>
      <c s="23" t="s">
        <v>97</v>
      </c>
      <c s="23" t="s">
        <v>98</v>
      </c>
      <c s="19" t="s">
        <v>51</v>
      </c>
      <c s="24" t="s">
        <v>99</v>
      </c>
      <c s="25" t="s">
        <v>100</v>
      </c>
      <c s="26">
        <v>3.769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51">
      <c r="A56" s="29" t="s">
        <v>40</v>
      </c>
      <c r="E56" s="30" t="s">
        <v>101</v>
      </c>
    </row>
    <row r="57" spans="1:5" ht="25.5">
      <c r="A57" s="33" t="s">
        <v>42</v>
      </c>
      <c r="E57" s="32" t="s">
        <v>102</v>
      </c>
    </row>
    <row r="58" spans="1:16" ht="12.75">
      <c r="A58" s="19" t="s">
        <v>35</v>
      </c>
      <c s="23" t="s">
        <v>103</v>
      </c>
      <c s="23" t="s">
        <v>104</v>
      </c>
      <c s="19" t="s">
        <v>51</v>
      </c>
      <c s="24" t="s">
        <v>105</v>
      </c>
      <c s="25" t="s">
        <v>100</v>
      </c>
      <c s="26">
        <v>5.025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38.25">
      <c r="A59" s="29" t="s">
        <v>40</v>
      </c>
      <c r="E59" s="30" t="s">
        <v>106</v>
      </c>
    </row>
    <row r="60" spans="1:5" ht="25.5">
      <c r="A60" s="33" t="s">
        <v>42</v>
      </c>
      <c r="E60" s="32" t="s">
        <v>107</v>
      </c>
    </row>
    <row r="61" spans="1:16" ht="12.75">
      <c r="A61" s="19" t="s">
        <v>35</v>
      </c>
      <c s="23" t="s">
        <v>108</v>
      </c>
      <c s="23" t="s">
        <v>109</v>
      </c>
      <c s="19" t="s">
        <v>51</v>
      </c>
      <c s="24" t="s">
        <v>110</v>
      </c>
      <c s="25" t="s">
        <v>111</v>
      </c>
      <c s="26">
        <v>172.3</v>
      </c>
      <c s="27">
        <v>0</v>
      </c>
      <c s="28">
        <f>ROUND(ROUND(H61,2)*ROUND(G61,3),2)</f>
      </c>
      <c r="O61">
        <f>(I61*21)/100</f>
      </c>
      <c t="s">
        <v>13</v>
      </c>
    </row>
    <row r="62" spans="1:5" ht="25.5">
      <c r="A62" s="29" t="s">
        <v>40</v>
      </c>
      <c r="E62" s="30" t="s">
        <v>112</v>
      </c>
    </row>
    <row r="63" spans="1:5" ht="12.75">
      <c r="A63" s="33" t="s">
        <v>42</v>
      </c>
      <c r="E63" s="32" t="s">
        <v>51</v>
      </c>
    </row>
    <row r="64" spans="1:16" ht="12.75">
      <c r="A64" s="19" t="s">
        <v>35</v>
      </c>
      <c s="23" t="s">
        <v>113</v>
      </c>
      <c s="23" t="s">
        <v>114</v>
      </c>
      <c s="19" t="s">
        <v>51</v>
      </c>
      <c s="24" t="s">
        <v>115</v>
      </c>
      <c s="25" t="s">
        <v>100</v>
      </c>
      <c s="26">
        <v>167.7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40</v>
      </c>
      <c r="E65" s="30" t="s">
        <v>116</v>
      </c>
    </row>
    <row r="66" spans="1:5" ht="25.5">
      <c r="A66" s="33" t="s">
        <v>42</v>
      </c>
      <c r="E66" s="32" t="s">
        <v>117</v>
      </c>
    </row>
    <row r="67" spans="1:16" ht="12.75">
      <c r="A67" s="19" t="s">
        <v>35</v>
      </c>
      <c s="23" t="s">
        <v>118</v>
      </c>
      <c s="23" t="s">
        <v>119</v>
      </c>
      <c s="19" t="s">
        <v>51</v>
      </c>
      <c s="24" t="s">
        <v>120</v>
      </c>
      <c s="25" t="s">
        <v>100</v>
      </c>
      <c s="26">
        <v>63.705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25.5">
      <c r="A68" s="29" t="s">
        <v>40</v>
      </c>
      <c r="E68" s="30" t="s">
        <v>121</v>
      </c>
    </row>
    <row r="69" spans="1:5" ht="12.75">
      <c r="A69" s="33" t="s">
        <v>42</v>
      </c>
      <c r="E69" s="32" t="s">
        <v>122</v>
      </c>
    </row>
    <row r="70" spans="1:16" ht="12.75">
      <c r="A70" s="19" t="s">
        <v>35</v>
      </c>
      <c s="23" t="s">
        <v>123</v>
      </c>
      <c s="23" t="s">
        <v>124</v>
      </c>
      <c s="19" t="s">
        <v>51</v>
      </c>
      <c s="24" t="s">
        <v>125</v>
      </c>
      <c s="25" t="s">
        <v>111</v>
      </c>
      <c s="26">
        <v>9</v>
      </c>
      <c s="27">
        <v>0</v>
      </c>
      <c s="28">
        <f>ROUND(ROUND(H70,2)*ROUND(G70,3),2)</f>
      </c>
      <c r="O70">
        <f>(I70*21)/100</f>
      </c>
      <c t="s">
        <v>13</v>
      </c>
    </row>
    <row r="71" spans="1:5" ht="25.5">
      <c r="A71" s="29" t="s">
        <v>40</v>
      </c>
      <c r="E71" s="30" t="s">
        <v>126</v>
      </c>
    </row>
    <row r="72" spans="1:5" ht="25.5">
      <c r="A72" s="33" t="s">
        <v>42</v>
      </c>
      <c r="E72" s="32" t="s">
        <v>127</v>
      </c>
    </row>
    <row r="73" spans="1:16" ht="12.75">
      <c r="A73" s="19" t="s">
        <v>35</v>
      </c>
      <c s="23" t="s">
        <v>128</v>
      </c>
      <c s="23" t="s">
        <v>129</v>
      </c>
      <c s="19" t="s">
        <v>51</v>
      </c>
      <c s="24" t="s">
        <v>130</v>
      </c>
      <c s="25" t="s">
        <v>100</v>
      </c>
      <c s="26">
        <v>167.7</v>
      </c>
      <c s="27">
        <v>0</v>
      </c>
      <c s="28">
        <f>ROUND(ROUND(H73,2)*ROUND(G73,3),2)</f>
      </c>
      <c r="O73">
        <f>(I73*21)/100</f>
      </c>
      <c t="s">
        <v>13</v>
      </c>
    </row>
    <row r="74" spans="1:5" ht="12.75">
      <c r="A74" s="29" t="s">
        <v>40</v>
      </c>
      <c r="E74" s="30" t="s">
        <v>51</v>
      </c>
    </row>
    <row r="75" spans="1:5" ht="12.75">
      <c r="A75" s="33" t="s">
        <v>42</v>
      </c>
      <c r="E75" s="32" t="s">
        <v>131</v>
      </c>
    </row>
    <row r="76" spans="1:16" ht="12.75">
      <c r="A76" s="19" t="s">
        <v>35</v>
      </c>
      <c s="23" t="s">
        <v>132</v>
      </c>
      <c s="23" t="s">
        <v>133</v>
      </c>
      <c s="19" t="s">
        <v>51</v>
      </c>
      <c s="24" t="s">
        <v>134</v>
      </c>
      <c s="25" t="s">
        <v>94</v>
      </c>
      <c s="26">
        <v>424.7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40</v>
      </c>
      <c r="E77" s="30" t="s">
        <v>135</v>
      </c>
    </row>
    <row r="78" spans="1:5" ht="12.75">
      <c r="A78" s="33" t="s">
        <v>42</v>
      </c>
      <c r="E78" s="32" t="s">
        <v>51</v>
      </c>
    </row>
    <row r="79" spans="1:16" ht="12.75">
      <c r="A79" s="19" t="s">
        <v>35</v>
      </c>
      <c s="23" t="s">
        <v>136</v>
      </c>
      <c s="23" t="s">
        <v>137</v>
      </c>
      <c s="19" t="s">
        <v>51</v>
      </c>
      <c s="24" t="s">
        <v>138</v>
      </c>
      <c s="25" t="s">
        <v>94</v>
      </c>
      <c s="26">
        <v>424.7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40</v>
      </c>
      <c r="E80" s="30" t="s">
        <v>51</v>
      </c>
    </row>
    <row r="81" spans="1:5" ht="25.5">
      <c r="A81" s="33" t="s">
        <v>42</v>
      </c>
      <c r="E81" s="32" t="s">
        <v>139</v>
      </c>
    </row>
    <row r="82" spans="1:16" ht="12.75">
      <c r="A82" s="19" t="s">
        <v>35</v>
      </c>
      <c s="23" t="s">
        <v>140</v>
      </c>
      <c s="23" t="s">
        <v>141</v>
      </c>
      <c s="19" t="s">
        <v>51</v>
      </c>
      <c s="24" t="s">
        <v>142</v>
      </c>
      <c s="25" t="s">
        <v>94</v>
      </c>
      <c s="26">
        <v>424.7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40</v>
      </c>
      <c r="E83" s="30" t="s">
        <v>51</v>
      </c>
    </row>
    <row r="84" spans="1:5" ht="12.75">
      <c r="A84" s="31" t="s">
        <v>42</v>
      </c>
      <c r="E84" s="32" t="s">
        <v>143</v>
      </c>
    </row>
    <row r="85" spans="1:18" ht="12.75" customHeight="1">
      <c r="A85" s="5" t="s">
        <v>33</v>
      </c>
      <c s="5"/>
      <c s="36" t="s">
        <v>13</v>
      </c>
      <c s="5"/>
      <c s="21" t="s">
        <v>144</v>
      </c>
      <c s="5"/>
      <c s="5"/>
      <c s="5"/>
      <c s="37">
        <f>0+Q85</f>
      </c>
      <c r="O85">
        <f>0+R85</f>
      </c>
      <c r="Q85">
        <f>0+I86</f>
      </c>
      <c>
        <f>0+O86</f>
      </c>
    </row>
    <row r="86" spans="1:16" ht="12.75">
      <c r="A86" s="19" t="s">
        <v>35</v>
      </c>
      <c s="23" t="s">
        <v>145</v>
      </c>
      <c s="23" t="s">
        <v>146</v>
      </c>
      <c s="19" t="s">
        <v>51</v>
      </c>
      <c s="24" t="s">
        <v>147</v>
      </c>
      <c s="25" t="s">
        <v>100</v>
      </c>
      <c s="26">
        <v>31.2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40</v>
      </c>
      <c r="E87" s="30" t="s">
        <v>148</v>
      </c>
    </row>
    <row r="88" spans="1:5" ht="25.5">
      <c r="A88" s="31" t="s">
        <v>42</v>
      </c>
      <c r="E88" s="32" t="s">
        <v>149</v>
      </c>
    </row>
    <row r="89" spans="1:18" ht="12.75" customHeight="1">
      <c r="A89" s="5" t="s">
        <v>33</v>
      </c>
      <c s="5"/>
      <c s="36" t="s">
        <v>25</v>
      </c>
      <c s="5"/>
      <c s="21" t="s">
        <v>15</v>
      </c>
      <c s="5"/>
      <c s="5"/>
      <c s="5"/>
      <c s="37">
        <f>0+Q89</f>
      </c>
      <c r="O89">
        <f>0+R89</f>
      </c>
      <c r="Q89">
        <f>0+I90+I93+I96</f>
      </c>
      <c>
        <f>0+O90+O93+O96</f>
      </c>
    </row>
    <row r="90" spans="1:16" ht="12.75">
      <c r="A90" s="19" t="s">
        <v>35</v>
      </c>
      <c s="23" t="s">
        <v>150</v>
      </c>
      <c s="23" t="s">
        <v>151</v>
      </c>
      <c s="19" t="s">
        <v>51</v>
      </c>
      <c s="24" t="s">
        <v>152</v>
      </c>
      <c s="25" t="s">
        <v>94</v>
      </c>
      <c s="26">
        <v>20.875</v>
      </c>
      <c s="27">
        <v>0</v>
      </c>
      <c s="28">
        <f>ROUND(ROUND(H90,2)*ROUND(G90,3),2)</f>
      </c>
      <c r="O90">
        <f>(I90*21)/100</f>
      </c>
      <c t="s">
        <v>13</v>
      </c>
    </row>
    <row r="91" spans="1:5" ht="12.75">
      <c r="A91" s="29" t="s">
        <v>40</v>
      </c>
      <c r="E91" s="30" t="s">
        <v>51</v>
      </c>
    </row>
    <row r="92" spans="1:5" ht="25.5">
      <c r="A92" s="33" t="s">
        <v>42</v>
      </c>
      <c r="E92" s="32" t="s">
        <v>153</v>
      </c>
    </row>
    <row r="93" spans="1:16" ht="12.75">
      <c r="A93" s="19" t="s">
        <v>35</v>
      </c>
      <c s="23" t="s">
        <v>154</v>
      </c>
      <c s="23" t="s">
        <v>155</v>
      </c>
      <c s="19" t="s">
        <v>51</v>
      </c>
      <c s="24" t="s">
        <v>156</v>
      </c>
      <c s="25" t="s">
        <v>94</v>
      </c>
      <c s="26">
        <v>51.3</v>
      </c>
      <c s="27">
        <v>0</v>
      </c>
      <c s="28">
        <f>ROUND(ROUND(H93,2)*ROUND(G93,3),2)</f>
      </c>
      <c r="O93">
        <f>(I93*21)/100</f>
      </c>
      <c t="s">
        <v>13</v>
      </c>
    </row>
    <row r="94" spans="1:5" ht="12.75">
      <c r="A94" s="29" t="s">
        <v>40</v>
      </c>
      <c r="E94" s="30" t="s">
        <v>51</v>
      </c>
    </row>
    <row r="95" spans="1:5" ht="25.5">
      <c r="A95" s="33" t="s">
        <v>42</v>
      </c>
      <c r="E95" s="32" t="s">
        <v>157</v>
      </c>
    </row>
    <row r="96" spans="1:16" ht="12.75">
      <c r="A96" s="19" t="s">
        <v>35</v>
      </c>
      <c s="23" t="s">
        <v>158</v>
      </c>
      <c s="23" t="s">
        <v>159</v>
      </c>
      <c s="19" t="s">
        <v>51</v>
      </c>
      <c s="24" t="s">
        <v>160</v>
      </c>
      <c s="25" t="s">
        <v>94</v>
      </c>
      <c s="26">
        <v>125.25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40</v>
      </c>
      <c r="E97" s="30" t="s">
        <v>51</v>
      </c>
    </row>
    <row r="98" spans="1:5" ht="25.5">
      <c r="A98" s="31" t="s">
        <v>42</v>
      </c>
      <c r="E98" s="32" t="s">
        <v>161</v>
      </c>
    </row>
    <row r="99" spans="1:18" ht="12.75" customHeight="1">
      <c r="A99" s="5" t="s">
        <v>33</v>
      </c>
      <c s="5"/>
      <c s="36" t="s">
        <v>64</v>
      </c>
      <c s="5"/>
      <c s="21" t="s">
        <v>162</v>
      </c>
      <c s="5"/>
      <c s="5"/>
      <c s="5"/>
      <c s="37">
        <f>0+Q99</f>
      </c>
      <c r="O99">
        <f>0+R99</f>
      </c>
      <c r="Q99">
        <f>0+I100+I103</f>
      </c>
      <c>
        <f>0+O100+O103</f>
      </c>
    </row>
    <row r="100" spans="1:16" ht="12.75">
      <c r="A100" s="19" t="s">
        <v>35</v>
      </c>
      <c s="23" t="s">
        <v>163</v>
      </c>
      <c s="23" t="s">
        <v>164</v>
      </c>
      <c s="19" t="s">
        <v>51</v>
      </c>
      <c s="24" t="s">
        <v>165</v>
      </c>
      <c s="25" t="s">
        <v>67</v>
      </c>
      <c s="26">
        <v>2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40</v>
      </c>
      <c r="E101" s="30" t="s">
        <v>166</v>
      </c>
    </row>
    <row r="102" spans="1:5" ht="12.75">
      <c r="A102" s="33" t="s">
        <v>42</v>
      </c>
      <c r="E102" s="32" t="s">
        <v>51</v>
      </c>
    </row>
    <row r="103" spans="1:16" ht="12.75">
      <c r="A103" s="19" t="s">
        <v>35</v>
      </c>
      <c s="23" t="s">
        <v>167</v>
      </c>
      <c s="23" t="s">
        <v>168</v>
      </c>
      <c s="19" t="s">
        <v>51</v>
      </c>
      <c s="24" t="s">
        <v>169</v>
      </c>
      <c s="25" t="s">
        <v>67</v>
      </c>
      <c s="26">
        <v>2</v>
      </c>
      <c s="27">
        <v>0</v>
      </c>
      <c s="28">
        <f>ROUND(ROUND(H103,2)*ROUND(G103,3),2)</f>
      </c>
      <c r="O103">
        <f>(I103*21)/100</f>
      </c>
      <c t="s">
        <v>13</v>
      </c>
    </row>
    <row r="104" spans="1:5" ht="12.75">
      <c r="A104" s="29" t="s">
        <v>40</v>
      </c>
      <c r="E104" s="30" t="s">
        <v>170</v>
      </c>
    </row>
    <row r="105" spans="1:5" ht="12.75">
      <c r="A105" s="31" t="s">
        <v>42</v>
      </c>
      <c r="E105" s="32" t="s">
        <v>51</v>
      </c>
    </row>
    <row r="106" spans="1:18" ht="12.75" customHeight="1">
      <c r="A106" s="5" t="s">
        <v>33</v>
      </c>
      <c s="5"/>
      <c s="36" t="s">
        <v>30</v>
      </c>
      <c s="5"/>
      <c s="21" t="s">
        <v>171</v>
      </c>
      <c s="5"/>
      <c s="5"/>
      <c s="5"/>
      <c s="37">
        <f>0+Q106</f>
      </c>
      <c r="O106">
        <f>0+R106</f>
      </c>
      <c r="Q106">
        <f>0+I107+I110+I113+I116+I119+I122+I125</f>
      </c>
      <c>
        <f>0+O107+O110+O113+O116+O119+O122+O125</f>
      </c>
    </row>
    <row r="107" spans="1:16" ht="25.5">
      <c r="A107" s="19" t="s">
        <v>35</v>
      </c>
      <c s="23" t="s">
        <v>172</v>
      </c>
      <c s="23" t="s">
        <v>173</v>
      </c>
      <c s="19" t="s">
        <v>51</v>
      </c>
      <c s="24" t="s">
        <v>174</v>
      </c>
      <c s="25" t="s">
        <v>94</v>
      </c>
      <c s="26">
        <v>20.875</v>
      </c>
      <c s="27">
        <v>0</v>
      </c>
      <c s="28">
        <f>ROUND(ROUND(H107,2)*ROUND(G107,3),2)</f>
      </c>
      <c r="O107">
        <f>(I107*21)/100</f>
      </c>
      <c t="s">
        <v>13</v>
      </c>
    </row>
    <row r="108" spans="1:5" ht="25.5">
      <c r="A108" s="29" t="s">
        <v>40</v>
      </c>
      <c r="E108" s="30" t="s">
        <v>175</v>
      </c>
    </row>
    <row r="109" spans="1:5" ht="25.5">
      <c r="A109" s="33" t="s">
        <v>42</v>
      </c>
      <c r="E109" s="32" t="s">
        <v>176</v>
      </c>
    </row>
    <row r="110" spans="1:16" ht="25.5">
      <c r="A110" s="19" t="s">
        <v>35</v>
      </c>
      <c s="23" t="s">
        <v>177</v>
      </c>
      <c s="23" t="s">
        <v>178</v>
      </c>
      <c s="19" t="s">
        <v>51</v>
      </c>
      <c s="24" t="s">
        <v>179</v>
      </c>
      <c s="25" t="s">
        <v>94</v>
      </c>
      <c s="26">
        <v>20.875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25.5">
      <c r="A111" s="29" t="s">
        <v>40</v>
      </c>
      <c r="E111" s="30" t="s">
        <v>180</v>
      </c>
    </row>
    <row r="112" spans="1:5" ht="25.5">
      <c r="A112" s="33" t="s">
        <v>42</v>
      </c>
      <c r="E112" s="32" t="s">
        <v>181</v>
      </c>
    </row>
    <row r="113" spans="1:16" ht="12.75">
      <c r="A113" s="19" t="s">
        <v>35</v>
      </c>
      <c s="23" t="s">
        <v>182</v>
      </c>
      <c s="23" t="s">
        <v>183</v>
      </c>
      <c s="19" t="s">
        <v>51</v>
      </c>
      <c s="24" t="s">
        <v>184</v>
      </c>
      <c s="25" t="s">
        <v>111</v>
      </c>
      <c s="26">
        <v>172.3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40</v>
      </c>
      <c r="E114" s="30" t="s">
        <v>185</v>
      </c>
    </row>
    <row r="115" spans="1:5" ht="25.5">
      <c r="A115" s="33" t="s">
        <v>42</v>
      </c>
      <c r="E115" s="32" t="s">
        <v>186</v>
      </c>
    </row>
    <row r="116" spans="1:16" ht="12.75">
      <c r="A116" s="19" t="s">
        <v>35</v>
      </c>
      <c s="23" t="s">
        <v>187</v>
      </c>
      <c s="23" t="s">
        <v>188</v>
      </c>
      <c s="19" t="s">
        <v>51</v>
      </c>
      <c s="24" t="s">
        <v>189</v>
      </c>
      <c s="25" t="s">
        <v>111</v>
      </c>
      <c s="26">
        <v>344.6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40</v>
      </c>
      <c r="E117" s="30" t="s">
        <v>51</v>
      </c>
    </row>
    <row r="118" spans="1:5" ht="25.5">
      <c r="A118" s="33" t="s">
        <v>42</v>
      </c>
      <c r="E118" s="32" t="s">
        <v>190</v>
      </c>
    </row>
    <row r="119" spans="1:16" ht="12.75">
      <c r="A119" s="19" t="s">
        <v>35</v>
      </c>
      <c s="23" t="s">
        <v>191</v>
      </c>
      <c s="23" t="s">
        <v>192</v>
      </c>
      <c s="19" t="s">
        <v>51</v>
      </c>
      <c s="24" t="s">
        <v>193</v>
      </c>
      <c s="25" t="s">
        <v>111</v>
      </c>
      <c s="26">
        <v>172.3</v>
      </c>
      <c s="27">
        <v>0</v>
      </c>
      <c s="28">
        <f>ROUND(ROUND(H119,2)*ROUND(G119,3),2)</f>
      </c>
      <c r="O119">
        <f>(I119*21)/100</f>
      </c>
      <c t="s">
        <v>13</v>
      </c>
    </row>
    <row r="120" spans="1:5" ht="25.5">
      <c r="A120" s="29" t="s">
        <v>40</v>
      </c>
      <c r="E120" s="30" t="s">
        <v>194</v>
      </c>
    </row>
    <row r="121" spans="1:5" ht="12.75">
      <c r="A121" s="33" t="s">
        <v>42</v>
      </c>
      <c r="E121" s="32" t="s">
        <v>51</v>
      </c>
    </row>
    <row r="122" spans="1:16" ht="12.75">
      <c r="A122" s="19" t="s">
        <v>35</v>
      </c>
      <c s="23" t="s">
        <v>195</v>
      </c>
      <c s="23" t="s">
        <v>196</v>
      </c>
      <c s="19" t="s">
        <v>51</v>
      </c>
      <c s="24" t="s">
        <v>197</v>
      </c>
      <c s="25" t="s">
        <v>94</v>
      </c>
      <c s="26">
        <v>14.1</v>
      </c>
      <c s="27">
        <v>0</v>
      </c>
      <c s="28">
        <f>ROUND(ROUND(H122,2)*ROUND(G122,3),2)</f>
      </c>
      <c r="O122">
        <f>(I122*21)/100</f>
      </c>
      <c t="s">
        <v>13</v>
      </c>
    </row>
    <row r="123" spans="1:5" ht="12.75">
      <c r="A123" s="29" t="s">
        <v>40</v>
      </c>
      <c r="E123" s="30" t="s">
        <v>51</v>
      </c>
    </row>
    <row r="124" spans="1:5" ht="25.5">
      <c r="A124" s="33" t="s">
        <v>42</v>
      </c>
      <c r="E124" s="32" t="s">
        <v>198</v>
      </c>
    </row>
    <row r="125" spans="1:16" ht="12.75">
      <c r="A125" s="19" t="s">
        <v>35</v>
      </c>
      <c s="23" t="s">
        <v>199</v>
      </c>
      <c s="23" t="s">
        <v>200</v>
      </c>
      <c s="19" t="s">
        <v>51</v>
      </c>
      <c s="24" t="s">
        <v>201</v>
      </c>
      <c s="25" t="s">
        <v>100</v>
      </c>
      <c s="26">
        <v>4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38.25">
      <c r="A126" s="29" t="s">
        <v>40</v>
      </c>
      <c r="E126" s="30" t="s">
        <v>202</v>
      </c>
    </row>
    <row r="127" spans="1:5" ht="63.75">
      <c r="A127" s="31" t="s">
        <v>42</v>
      </c>
      <c r="E127" s="32" t="s">
        <v>203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